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計算用" sheetId="2" state="visible" r:id="rId2"/>
    <sheet xmlns:r="http://schemas.openxmlformats.org/officeDocument/2006/relationships" name="記入例" sheetId="3" state="visible" r:id="rId3"/>
  </sheets>
  <definedNames>
    <definedName name="_xlnm.Print_Area" localSheetId="0">'使い方'!$B$2:$F$11</definedName>
    <definedName name="_xlnm.Print_Area" localSheetId="1">'計算用'!$B$2:$F$48</definedName>
    <definedName name="_xlnm.Print_Area" localSheetId="2">'記入例'!$B$2:$F$48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1">
    <font>
      <name val="Calibri"/>
      <family val="2"/>
      <color theme="1"/>
      <sz val="11"/>
      <scheme val="minor"/>
    </font>
    <font>
      <name val="Arial"/>
      <b val="1"/>
      <color rgb="00006D77"/>
      <sz val="18"/>
    </font>
    <font>
      <name val="Arial"/>
      <color rgb="00183D44"/>
      <sz val="10"/>
    </font>
    <font>
      <name val="Arial"/>
      <b val="1"/>
      <color rgb="00183D44"/>
      <sz val="11"/>
    </font>
    <font>
      <name val="Arial"/>
      <color rgb="00183D44"/>
      <sz val="11"/>
    </font>
    <font>
      <name val="Arial"/>
      <b val="1"/>
      <color rgb="00006D77"/>
      <sz val="12"/>
    </font>
    <font>
      <name val="Arial"/>
      <color rgb="005B6B70"/>
      <sz val="9"/>
    </font>
    <font>
      <name val="Arial"/>
      <color rgb="00174EA6"/>
      <sz val="11"/>
    </font>
    <font>
      <name val="Arial"/>
      <b val="1"/>
      <color rgb="00FFFFFF"/>
      <sz val="11"/>
    </font>
    <font>
      <name val="Arial"/>
      <color rgb="005B6B70"/>
      <sz val="11"/>
    </font>
    <font>
      <name val="Arial"/>
      <color rgb="00174EA6"/>
      <sz val="9"/>
    </font>
  </fonts>
  <fills count="6">
    <fill>
      <patternFill/>
    </fill>
    <fill>
      <patternFill patternType="gray125"/>
    </fill>
    <fill>
      <patternFill patternType="solid">
        <fgColor rgb="00F2F4F5"/>
      </patternFill>
    </fill>
    <fill>
      <patternFill patternType="solid">
        <fgColor rgb="00EDF7F7"/>
      </patternFill>
    </fill>
    <fill>
      <patternFill patternType="solid">
        <fgColor rgb="00006D77"/>
      </patternFill>
    </fill>
    <fill>
      <patternFill patternType="solid">
        <fgColor rgb="00FFF7E0"/>
      </patternFill>
    </fill>
  </fills>
  <borders count="2">
    <border>
      <left/>
      <right/>
      <top/>
      <bottom/>
      <diagonal/>
    </border>
    <border>
      <bottom style="thin">
        <color rgb="00CCDDD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center" wrapText="1"/>
    </xf>
    <xf numFmtId="0" fontId="3" fillId="2" borderId="1" applyAlignment="1" pivotButton="0" quotePrefix="0" xfId="0">
      <alignment vertical="center" wrapText="1"/>
    </xf>
    <xf numFmtId="0" fontId="4" fillId="2" borderId="1" applyAlignment="1" pivotButton="0" quotePrefix="0" xfId="0">
      <alignment vertical="center" wrapText="1"/>
    </xf>
    <xf numFmtId="0" fontId="5" fillId="0" borderId="0" pivotButton="0" quotePrefix="0" xfId="0"/>
    <xf numFmtId="0" fontId="7" fillId="3" borderId="1" applyAlignment="1" pivotButton="0" quotePrefix="0" xfId="0">
      <alignment horizontal="center" vertical="center"/>
    </xf>
    <xf numFmtId="0" fontId="6" fillId="0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  <xf numFmtId="0" fontId="8" fillId="4" borderId="0" applyAlignment="1" pivotButton="0" quotePrefix="0" xfId="0">
      <alignment horizontal="center" vertical="center" wrapText="1"/>
    </xf>
    <xf numFmtId="0" fontId="7" fillId="3" borderId="1" applyAlignment="1" pivotButton="0" quotePrefix="0" xfId="0">
      <alignment vertical="center"/>
    </xf>
    <xf numFmtId="0" fontId="9" fillId="2" borderId="1" applyAlignment="1" pivotButton="0" quotePrefix="0" xfId="0">
      <alignment horizontal="center"/>
    </xf>
    <xf numFmtId="2" fontId="3" fillId="5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center" vertical="center"/>
    </xf>
    <xf numFmtId="1" fontId="3" fillId="5" borderId="1" applyAlignment="1" pivotButton="0" quotePrefix="0" xfId="0">
      <alignment horizontal="center" vertical="center"/>
    </xf>
    <xf numFmtId="49" fontId="3" fillId="5" borderId="1" applyAlignment="1" pivotButton="0" quotePrefix="0" xfId="0">
      <alignment horizontal="center" vertical="center"/>
    </xf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elwork.enwave.jp/guides/joukin-kanzan-keisan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welwork.enwave.jp/tools/jinin-haichi-check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welwork.enwave.jp/tools/jinin-haichi-check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F1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16" customWidth="1" min="3" max="3"/>
    <col width="16" customWidth="1" min="4" max="4"/>
    <col width="16" customWidth="1" min="5" max="5"/>
    <col width="30" customWidth="1" min="6" max="6"/>
    <col width="3" customWidth="1" min="7" max="7"/>
  </cols>
  <sheetData>
    <row r="2" ht="34" customHeight="1">
      <c r="B2" s="1" t="inlineStr">
        <is>
          <t>常勤換算の無料計算シート</t>
        </is>
      </c>
    </row>
    <row r="3" ht="34" customHeight="1">
      <c r="B3" s="2" t="inlineStr">
        <is>
          <t>登録不要・マクロなし。薄い水色の欄に入力し、別名で保存してください。</t>
        </is>
      </c>
    </row>
    <row r="5" ht="58" customHeight="1">
      <c r="B5" s="3" t="inlineStr">
        <is>
          <t>用途</t>
        </is>
      </c>
      <c r="C5" s="4" t="inlineStr">
        <is>
          <t>就労継続支援B型・生活介護の人員配置基準について、必要な常勤換算と今の配置の差、不足を埋める週の時間、サービス管理責任者の必要数の目安を計算します。</t>
        </is>
      </c>
    </row>
    <row r="6" ht="58" customHeight="1">
      <c r="B6" s="3" t="inlineStr">
        <is>
          <t>シート</t>
        </is>
      </c>
      <c r="C6" s="4" t="inlineStr">
        <is>
          <t>「計算用」は空欄の表。「記入例」は架空の職員で計算した例です（B型7.5対1で必要2.7に対して2.5、週8時間の不足。基準の10対1は満たしている例）。</t>
        </is>
      </c>
    </row>
    <row r="7" ht="58" customHeight="1">
      <c r="B7" s="3" t="inlineStr">
        <is>
          <t>使う順番</t>
        </is>
      </c>
      <c r="C7" s="4" t="inlineStr">
        <is>
          <t>記入例を確認 → 計算用に事業所の条件と職員の週の時間を入力 → 黄色の計算結果を確認 → 担当者が指定権者の基準と照合。</t>
        </is>
      </c>
    </row>
    <row r="8" ht="58" customHeight="1">
      <c r="B8" s="3" t="inlineStr">
        <is>
          <t>計算の決まり</t>
        </is>
      </c>
      <c r="C8" s="4" t="inlineStr">
        <is>
          <t>平均利用者数は小数第2位以下を切り上げて入力。非常勤は合計してから小数第2位以下を切り捨て。1人の時間は常勤の所定時間まで。サビ管・管理者としての時間は入れません。</t>
        </is>
      </c>
    </row>
    <row r="9" ht="58" customHeight="1">
      <c r="B9" s="3" t="inlineStr">
        <is>
          <t>形式と範囲</t>
        </is>
      </c>
      <c r="C9" s="4" t="inlineStr">
        <is>
          <t>計算式はExcelの関数のみで、マクロはありません。勤務形態一覧表そのもの、行政への提出様式、WelWorkへの取込用ファイルではありません。計算結果は目安であり、最終判断は指定権者の確認が必要です。</t>
        </is>
      </c>
    </row>
    <row r="10" ht="58" customHeight="1">
      <c r="B10" s="3" t="inlineStr">
        <is>
          <t>保存先</t>
        </is>
      </c>
      <c r="C10" s="4" t="inlineStr">
        <is>
          <t>入力後のファイルには職員の勤務情報が入ります。事業所で決めた保存先と共有範囲で扱ってください。</t>
        </is>
      </c>
    </row>
    <row r="11" ht="58" customHeight="1">
      <c r="B11" s="3" t="inlineStr">
        <is>
          <t>詳しい解説</t>
        </is>
      </c>
      <c r="C11" s="4" t="inlineStr">
        <is>
          <t>https://welwork.enwave.jp/guides/joukin-kanzan-keisan</t>
        </is>
      </c>
    </row>
  </sheetData>
  <mergeCells count="9">
    <mergeCell ref="C9:F9"/>
    <mergeCell ref="B2:F2"/>
    <mergeCell ref="C8:F8"/>
    <mergeCell ref="B3:F3"/>
    <mergeCell ref="C6:F6"/>
    <mergeCell ref="C7:F7"/>
    <mergeCell ref="C11:F11"/>
    <mergeCell ref="C10:F10"/>
    <mergeCell ref="C5:F5"/>
  </mergeCells>
  <hyperlinks>
    <hyperlink xmlns:r="http://schemas.openxmlformats.org/officeDocument/2006/relationships" ref="C11" r:id="rId1"/>
  </hyperlinks>
  <pageMargins left="0.35" right="0.35" top="0.4" bottom="0.4" header="0.15" footer="0.15"/>
  <pageSetup orientation="portrait" paperSize="9" fitToHeight="1" fitToWidth="1"/>
  <headerFooter>
    <oddHeader/>
    <oddFooter>&amp;C&amp;9 WelWork / ENWAVE ・ 2026-09-26版（2）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F48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26" customWidth="1" min="2" max="2"/>
    <col width="16" customWidth="1" min="3" max="3"/>
    <col width="16" customWidth="1" min="4" max="4"/>
    <col width="16" customWidth="1" min="5" max="5"/>
    <col width="30" customWidth="1" min="6" max="6"/>
    <col width="3" customWidth="1" min="7" max="7"/>
  </cols>
  <sheetData>
    <row r="2" ht="34" customHeight="1">
      <c r="B2" s="1" t="inlineStr">
        <is>
          <t>常勤換算の計算 — 計算用</t>
        </is>
      </c>
    </row>
    <row r="3" ht="34" customHeight="1">
      <c r="B3" s="2" t="inlineStr">
        <is>
          <t>水色の欄に入力すると、黄色の欄が自動で計算されます。計算結果は目安です。基準を満たすかの最終判断は指定権者（自治体）に確認してください。</t>
        </is>
      </c>
    </row>
    <row r="5">
      <c r="B5" s="5" t="inlineStr">
        <is>
          <t>1. 事業所の条件</t>
        </is>
      </c>
    </row>
    <row r="6" ht="30" customHeight="1">
      <c r="B6" s="3" t="inlineStr">
        <is>
          <t>サービスの種類</t>
        </is>
      </c>
      <c r="C6" s="6" t="inlineStr"/>
      <c r="D6" s="7" t="inlineStr">
        <is>
          <t>B型・生活介護から選択</t>
        </is>
      </c>
    </row>
    <row r="7" ht="30" customHeight="1">
      <c r="B7" s="3" t="inlineStr">
        <is>
          <t>配置比率（○対1の○）</t>
        </is>
      </c>
      <c r="C7" s="6" t="n"/>
      <c r="D7" s="7" t="inlineStr">
        <is>
          <t>B型：届け出た区分（6・7.5・10）／生活介護：平均障害支援区分 4未満は6、4以上5未満は5、5以上は3</t>
        </is>
      </c>
    </row>
    <row r="8" ht="30" customHeight="1">
      <c r="B8" s="3" t="inlineStr">
        <is>
          <t>平均利用者数（人）</t>
        </is>
      </c>
      <c r="C8" s="6" t="n"/>
      <c r="D8" s="7" t="inlineStr">
        <is>
          <t>前年度の延べ利用者数 ÷ 開所日数（小数第2位以下を切り上げ）。新規6か月未満は定員×0.9</t>
        </is>
      </c>
    </row>
    <row r="9" ht="30" customHeight="1">
      <c r="B9" s="3" t="inlineStr">
        <is>
          <t>常勤の週の所定時間</t>
        </is>
      </c>
      <c r="C9" s="6" t="n"/>
      <c r="D9" s="7" t="inlineStr">
        <is>
          <t>就業規則の時間。32時間を下回る場合は32時間が基本</t>
        </is>
      </c>
    </row>
    <row r="10" ht="30" customHeight="1">
      <c r="B10" s="3" t="inlineStr">
        <is>
          <t>サービス管理責任者の人数</t>
        </is>
      </c>
      <c r="C10" s="6" t="n"/>
      <c r="D10" s="7" t="inlineStr">
        <is>
          <t>サビ管としての時間は下の表に入れない</t>
        </is>
      </c>
    </row>
    <row r="12" ht="30" customHeight="1">
      <c r="B12" s="8" t="inlineStr">
        <is>
          <t>2. 直接支援の職員（B型：職業指導員・生活支援員／生活介護：生活支援員・看護職員・理学療法士等）</t>
        </is>
      </c>
    </row>
    <row r="13" ht="30" customHeight="1">
      <c r="B13" s="9" t="inlineStr">
        <is>
          <t>氏名（任意）</t>
        </is>
      </c>
      <c r="C13" s="9" t="inlineStr">
        <is>
          <t>働き方</t>
        </is>
      </c>
      <c r="D13" s="9" t="inlineStr">
        <is>
          <t>週の勤務時間</t>
        </is>
      </c>
      <c r="E13" s="9" t="inlineStr">
        <is>
          <t>常勤換算に使う時間</t>
        </is>
      </c>
      <c r="F13" s="9" t="inlineStr">
        <is>
          <t>メモ</t>
        </is>
      </c>
    </row>
    <row r="14">
      <c r="B14" s="10" t="inlineStr"/>
      <c r="C14" s="6" t="inlineStr"/>
      <c r="D14" s="6" t="n"/>
      <c r="E14" s="11">
        <f>IF(AND(C14="非常勤",ISNUMBER(D14)),MIN(D14,$C$9),"")</f>
        <v/>
      </c>
      <c r="F14" s="10" t="inlineStr"/>
    </row>
    <row r="15">
      <c r="B15" s="10" t="inlineStr"/>
      <c r="C15" s="6" t="inlineStr"/>
      <c r="D15" s="6" t="n"/>
      <c r="E15" s="11">
        <f>IF(AND(C15="非常勤",ISNUMBER(D15)),MIN(D15,$C$9),"")</f>
        <v/>
      </c>
      <c r="F15" s="10" t="inlineStr"/>
    </row>
    <row r="16">
      <c r="B16" s="10" t="inlineStr"/>
      <c r="C16" s="6" t="inlineStr"/>
      <c r="D16" s="6" t="n"/>
      <c r="E16" s="11">
        <f>IF(AND(C16="非常勤",ISNUMBER(D16)),MIN(D16,$C$9),"")</f>
        <v/>
      </c>
      <c r="F16" s="10" t="inlineStr"/>
    </row>
    <row r="17">
      <c r="B17" s="10" t="inlineStr"/>
      <c r="C17" s="6" t="inlineStr"/>
      <c r="D17" s="6" t="n"/>
      <c r="E17" s="11">
        <f>IF(AND(C17="非常勤",ISNUMBER(D17)),MIN(D17,$C$9),"")</f>
        <v/>
      </c>
      <c r="F17" s="10" t="inlineStr"/>
    </row>
    <row r="18">
      <c r="B18" s="10" t="inlineStr"/>
      <c r="C18" s="6" t="inlineStr"/>
      <c r="D18" s="6" t="n"/>
      <c r="E18" s="11">
        <f>IF(AND(C18="非常勤",ISNUMBER(D18)),MIN(D18,$C$9),"")</f>
        <v/>
      </c>
      <c r="F18" s="10" t="inlineStr"/>
    </row>
    <row r="19">
      <c r="B19" s="10" t="inlineStr"/>
      <c r="C19" s="6" t="inlineStr"/>
      <c r="D19" s="6" t="n"/>
      <c r="E19" s="11">
        <f>IF(AND(C19="非常勤",ISNUMBER(D19)),MIN(D19,$C$9),"")</f>
        <v/>
      </c>
      <c r="F19" s="10" t="inlineStr"/>
    </row>
    <row r="20">
      <c r="B20" s="10" t="inlineStr"/>
      <c r="C20" s="6" t="inlineStr"/>
      <c r="D20" s="6" t="n"/>
      <c r="E20" s="11">
        <f>IF(AND(C20="非常勤",ISNUMBER(D20)),MIN(D20,$C$9),"")</f>
        <v/>
      </c>
      <c r="F20" s="10" t="inlineStr"/>
    </row>
    <row r="21">
      <c r="B21" s="10" t="inlineStr"/>
      <c r="C21" s="6" t="inlineStr"/>
      <c r="D21" s="6" t="n"/>
      <c r="E21" s="11">
        <f>IF(AND(C21="非常勤",ISNUMBER(D21)),MIN(D21,$C$9),"")</f>
        <v/>
      </c>
      <c r="F21" s="10" t="inlineStr"/>
    </row>
    <row r="22">
      <c r="B22" s="10" t="inlineStr"/>
      <c r="C22" s="6" t="inlineStr"/>
      <c r="D22" s="6" t="n"/>
      <c r="E22" s="11">
        <f>IF(AND(C22="非常勤",ISNUMBER(D22)),MIN(D22,$C$9),"")</f>
        <v/>
      </c>
      <c r="F22" s="10" t="inlineStr"/>
    </row>
    <row r="23">
      <c r="B23" s="10" t="inlineStr"/>
      <c r="C23" s="6" t="inlineStr"/>
      <c r="D23" s="6" t="n"/>
      <c r="E23" s="11">
        <f>IF(AND(C23="非常勤",ISNUMBER(D23)),MIN(D23,$C$9),"")</f>
        <v/>
      </c>
      <c r="F23" s="10" t="inlineStr"/>
    </row>
    <row r="24">
      <c r="B24" s="10" t="inlineStr"/>
      <c r="C24" s="6" t="inlineStr"/>
      <c r="D24" s="6" t="n"/>
      <c r="E24" s="11">
        <f>IF(AND(C24="非常勤",ISNUMBER(D24)),MIN(D24,$C$9),"")</f>
        <v/>
      </c>
      <c r="F24" s="10" t="inlineStr"/>
    </row>
    <row r="25">
      <c r="B25" s="10" t="inlineStr"/>
      <c r="C25" s="6" t="inlineStr"/>
      <c r="D25" s="6" t="n"/>
      <c r="E25" s="11">
        <f>IF(AND(C25="非常勤",ISNUMBER(D25)),MIN(D25,$C$9),"")</f>
        <v/>
      </c>
      <c r="F25" s="10" t="inlineStr"/>
    </row>
    <row r="26">
      <c r="B26" s="10" t="inlineStr"/>
      <c r="C26" s="6" t="inlineStr"/>
      <c r="D26" s="6" t="n"/>
      <c r="E26" s="11">
        <f>IF(AND(C26="非常勤",ISNUMBER(D26)),MIN(D26,$C$9),"")</f>
        <v/>
      </c>
      <c r="F26" s="10" t="inlineStr"/>
    </row>
    <row r="27">
      <c r="B27" s="10" t="inlineStr"/>
      <c r="C27" s="6" t="inlineStr"/>
      <c r="D27" s="6" t="n"/>
      <c r="E27" s="11">
        <f>IF(AND(C27="非常勤",ISNUMBER(D27)),MIN(D27,$C$9),"")</f>
        <v/>
      </c>
      <c r="F27" s="10" t="inlineStr"/>
    </row>
    <row r="28">
      <c r="B28" s="10" t="inlineStr"/>
      <c r="C28" s="6" t="inlineStr"/>
      <c r="D28" s="6" t="n"/>
      <c r="E28" s="11">
        <f>IF(AND(C28="非常勤",ISNUMBER(D28)),MIN(D28,$C$9),"")</f>
        <v/>
      </c>
      <c r="F28" s="10" t="inlineStr"/>
    </row>
    <row r="29">
      <c r="B29" s="10" t="inlineStr"/>
      <c r="C29" s="6" t="inlineStr"/>
      <c r="D29" s="6" t="n"/>
      <c r="E29" s="11">
        <f>IF(AND(C29="非常勤",ISNUMBER(D29)),MIN(D29,$C$9),"")</f>
        <v/>
      </c>
      <c r="F29" s="10" t="inlineStr"/>
    </row>
    <row r="30">
      <c r="B30" s="10" t="inlineStr"/>
      <c r="C30" s="6" t="inlineStr"/>
      <c r="D30" s="6" t="n"/>
      <c r="E30" s="11">
        <f>IF(AND(C30="非常勤",ISNUMBER(D30)),MIN(D30,$C$9),"")</f>
        <v/>
      </c>
      <c r="F30" s="10" t="inlineStr"/>
    </row>
    <row r="31">
      <c r="B31" s="10" t="inlineStr"/>
      <c r="C31" s="6" t="inlineStr"/>
      <c r="D31" s="6" t="n"/>
      <c r="E31" s="11">
        <f>IF(AND(C31="非常勤",ISNUMBER(D31)),MIN(D31,$C$9),"")</f>
        <v/>
      </c>
      <c r="F31" s="10" t="inlineStr"/>
    </row>
    <row r="32">
      <c r="B32" s="10" t="inlineStr"/>
      <c r="C32" s="6" t="inlineStr"/>
      <c r="D32" s="6" t="n"/>
      <c r="E32" s="11">
        <f>IF(AND(C32="非常勤",ISNUMBER(D32)),MIN(D32,$C$9),"")</f>
        <v/>
      </c>
      <c r="F32" s="10" t="inlineStr"/>
    </row>
    <row r="33">
      <c r="B33" s="10" t="inlineStr"/>
      <c r="C33" s="6" t="inlineStr"/>
      <c r="D33" s="6" t="n"/>
      <c r="E33" s="11">
        <f>IF(AND(C33="非常勤",ISNUMBER(D33)),MIN(D33,$C$9),"")</f>
        <v/>
      </c>
      <c r="F33" s="10" t="inlineStr"/>
    </row>
    <row r="35">
      <c r="B35" s="5" t="inlineStr">
        <is>
          <t>3. 計算結果</t>
        </is>
      </c>
    </row>
    <row r="36" ht="30" customHeight="1">
      <c r="B36" s="3" t="inlineStr">
        <is>
          <t>必要な常勤換算（切り上げ前）</t>
        </is>
      </c>
      <c r="C36" s="12">
        <f>IF(AND(ISNUMBER(C8),ISNUMBER(C7),C7&gt;0),C8/C7,"")</f>
        <v/>
      </c>
      <c r="D36" s="7" t="inlineStr">
        <is>
          <t>平均利用者数 ÷ 配置比率</t>
        </is>
      </c>
    </row>
    <row r="37" ht="30" customHeight="1">
      <c r="B37" s="3" t="inlineStr">
        <is>
          <t>必要な常勤換算</t>
        </is>
      </c>
      <c r="C37" s="13">
        <f>IF(C36="","",ROUNDUP(C36,1))</f>
        <v/>
      </c>
      <c r="D37" s="7" t="inlineStr">
        <is>
          <t>常勤換算は切り捨てで数えるため、小数第1位に切り上げた値が必要</t>
        </is>
      </c>
    </row>
    <row r="38" ht="30" customHeight="1">
      <c r="B38" s="3" t="inlineStr">
        <is>
          <t>常勤の人数</t>
        </is>
      </c>
      <c r="C38" s="14">
        <f>COUNTIF(C14:C33,"常勤")</f>
        <v/>
      </c>
      <c r="D38" s="7" t="inlineStr">
        <is>
          <t>常勤の人は1人1.0</t>
        </is>
      </c>
    </row>
    <row r="39" ht="30" customHeight="1">
      <c r="B39" s="3" t="inlineStr">
        <is>
          <t>非常勤の常勤換算</t>
        </is>
      </c>
      <c r="C39" s="13">
        <f>IF(AND(ISNUMBER(C9),C9&gt;0),ROUNDDOWN(SUM(E14:E33)/C9,1),"")</f>
        <v/>
      </c>
      <c r="D39" s="7" t="inlineStr">
        <is>
          <t>非常勤の時間の合計 ÷ 所定時間（小数第2位以下を切り捨て）</t>
        </is>
      </c>
    </row>
    <row r="40" ht="30" customHeight="1">
      <c r="B40" s="3" t="inlineStr">
        <is>
          <t>今の常勤換算</t>
        </is>
      </c>
      <c r="C40" s="13">
        <f>IF(C39="","",C38+C39)</f>
        <v/>
      </c>
    </row>
    <row r="41" ht="30" customHeight="1">
      <c r="B41" s="3" t="inlineStr">
        <is>
          <t>不足する常勤換算</t>
        </is>
      </c>
      <c r="C41" s="13">
        <f>IF(OR(C37="",C40=""),"",MAX(0,ROUND(C37-C40,1)))</f>
        <v/>
      </c>
      <c r="D41" s="7" t="inlineStr">
        <is>
          <t>0 なら満たしています</t>
        </is>
      </c>
    </row>
    <row r="42" ht="30" customHeight="1">
      <c r="B42" s="3" t="inlineStr">
        <is>
          <t>不足を埋める週の時間</t>
        </is>
      </c>
      <c r="C42" s="13">
        <f>IF(C41="","",IF(C41=0,0,ROUNDUP(MAX(0,(C37-C38)*C9-SUM(E14:E33)),1)))</f>
        <v/>
      </c>
      <c r="D42" s="7" t="inlineStr">
        <is>
          <t>非常勤の勤務をあと何時間増やすと届くか</t>
        </is>
      </c>
    </row>
    <row r="43" ht="30" customHeight="1">
      <c r="B43" s="3" t="inlineStr">
        <is>
          <t>人員の基準で必要な常勤換算</t>
        </is>
      </c>
      <c r="C43" s="13">
        <f>IF(C36="","",IF(C6="就労継続支援B型",ROUNDUP(C8/10,1),C37))</f>
        <v/>
      </c>
      <c r="D43" s="7" t="inlineStr">
        <is>
          <t>B型の基準は10対1（6対1・7.5対1は報酬の算定区分）。生活介護は上と同じ</t>
        </is>
      </c>
    </row>
    <row r="44" ht="30" customHeight="1">
      <c r="B44" s="3" t="inlineStr">
        <is>
          <t>不足の大きさ</t>
        </is>
      </c>
      <c r="C44" s="15">
        <f>IF(C41="","",IF(C41=0,"満たしている",IF(C40&gt;=C43,"届出の区分に不足（基準は満たす）",IF((C8/IF(C6="就労継続支援B型",10,C7)-C40)/(C8/IF(C6="就労継続支援B型",10,C7))&gt;0.1,"1割を超える","1割以内"))))</f>
        <v/>
      </c>
      <c r="D44" s="7" t="inlineStr">
        <is>
          <t>基準に対して1割を超える：翌月から減算／1割以内：翌月末までに解消すれば減算なし。区分に不足のみ：区分の見直し（いずれも指定権者に確認）</t>
        </is>
      </c>
    </row>
    <row r="45" ht="30" customHeight="1">
      <c r="B45" s="3" t="inlineStr">
        <is>
          <t>サビ管の必要数</t>
        </is>
      </c>
      <c r="C45" s="14">
        <f>IF(ISNUMBER(C8),IF(C8&lt;=60,1,1+ROUNDUP((C8-60)/40,0)),"")</f>
        <v/>
      </c>
      <c r="D45" s="7" t="inlineStr">
        <is>
          <t>60人以下1人、以降40人またはその端数ごとに1人（うち1人以上は常勤）</t>
        </is>
      </c>
    </row>
    <row r="46" ht="30" customHeight="1">
      <c r="B46" s="3" t="inlineStr">
        <is>
          <t>サビ管の不足</t>
        </is>
      </c>
      <c r="C46" s="15">
        <f>IF(OR(C45="",NOT(ISNUMBER(C10))),"",IF(C10&gt;=C45,"満たしている","不足"))</f>
        <v/>
      </c>
    </row>
    <row r="48">
      <c r="B48" s="16" t="inlineStr">
        <is>
          <t>ブラウザで計算するなら：https://welwork.enwave.jp/tools/jinin-haichi-check（登録不要・入力は送信されません）</t>
        </is>
      </c>
    </row>
  </sheetData>
  <mergeCells count="18">
    <mergeCell ref="D42:F42"/>
    <mergeCell ref="D38:F38"/>
    <mergeCell ref="B12:F12"/>
    <mergeCell ref="D39:F39"/>
    <mergeCell ref="B2:F2"/>
    <mergeCell ref="D37:F37"/>
    <mergeCell ref="D41:F41"/>
    <mergeCell ref="B48:F48"/>
    <mergeCell ref="B3:F3"/>
    <mergeCell ref="D36:F36"/>
    <mergeCell ref="D9:F9"/>
    <mergeCell ref="D44:F44"/>
    <mergeCell ref="D45:F45"/>
    <mergeCell ref="D7:F7"/>
    <mergeCell ref="D8:F8"/>
    <mergeCell ref="D6:F6"/>
    <mergeCell ref="D43:F43"/>
    <mergeCell ref="D10:F10"/>
  </mergeCells>
  <dataValidations count="3">
    <dataValidation sqref="C6" showDropDown="0" showInputMessage="0" showErrorMessage="0" allowBlank="1" type="list">
      <formula1>"就労継続支援B型,生活介護"</formula1>
    </dataValidation>
    <dataValidation sqref="C7" showDropDown="0" showInputMessage="0" showErrorMessage="1" allowBlank="1" error="6・7.5・10・5・3 のいずれかを選んでください" type="list">
      <formula1>"6,7.5,10,5,3"</formula1>
    </dataValidation>
    <dataValidation sqref="C14:C33" showDropDown="0" showInputMessage="0" showErrorMessage="0" allowBlank="1" type="list">
      <formula1>"常勤,非常勤"</formula1>
    </dataValidation>
  </dataValidations>
  <hyperlinks>
    <hyperlink xmlns:r="http://schemas.openxmlformats.org/officeDocument/2006/relationships" ref="B48" r:id="rId1"/>
  </hyperlinks>
  <pageMargins left="0.35" right="0.35" top="0.4" bottom="0.4" header="0.15" footer="0.15"/>
  <pageSetup orientation="portrait" paperSize="9" fitToHeight="1" fitToWidth="1"/>
  <headerFooter>
    <oddHeader/>
    <oddFooter>&amp;C&amp;9 WelWork / ENWAVE ・ 2026-09-26版（2）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2:F48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26" customWidth="1" min="2" max="2"/>
    <col width="16" customWidth="1" min="3" max="3"/>
    <col width="16" customWidth="1" min="4" max="4"/>
    <col width="16" customWidth="1" min="5" max="5"/>
    <col width="30" customWidth="1" min="6" max="6"/>
    <col width="3" customWidth="1" min="7" max="7"/>
  </cols>
  <sheetData>
    <row r="2" ht="34" customHeight="1">
      <c r="B2" s="1" t="inlineStr">
        <is>
          <t>常勤換算の計算 — 架空の例</t>
        </is>
      </c>
    </row>
    <row r="3" ht="34" customHeight="1">
      <c r="B3" s="2" t="inlineStr">
        <is>
          <t>水色の欄に入力すると、黄色の欄が自動で計算されます。計算結果は目安です。基準を満たすかの最終判断は指定権者（自治体）に確認してください。</t>
        </is>
      </c>
    </row>
    <row r="5">
      <c r="B5" s="5" t="inlineStr">
        <is>
          <t>1. 事業所の条件</t>
        </is>
      </c>
    </row>
    <row r="6" ht="30" customHeight="1">
      <c r="B6" s="3" t="inlineStr">
        <is>
          <t>サービスの種類</t>
        </is>
      </c>
      <c r="C6" s="6" t="inlineStr">
        <is>
          <t>就労継続支援B型</t>
        </is>
      </c>
      <c r="D6" s="7" t="inlineStr">
        <is>
          <t>B型・生活介護から選択</t>
        </is>
      </c>
    </row>
    <row r="7" ht="30" customHeight="1">
      <c r="B7" s="3" t="inlineStr">
        <is>
          <t>配置比率（○対1の○）</t>
        </is>
      </c>
      <c r="C7" s="6" t="n">
        <v>7.5</v>
      </c>
      <c r="D7" s="7" t="inlineStr">
        <is>
          <t>B型：届け出た区分（6・7.5・10）／生活介護：平均障害支援区分 4未満は6、4以上5未満は5、5以上は3</t>
        </is>
      </c>
    </row>
    <row r="8" ht="30" customHeight="1">
      <c r="B8" s="3" t="inlineStr">
        <is>
          <t>平均利用者数（人）</t>
        </is>
      </c>
      <c r="C8" s="6" t="n">
        <v>20</v>
      </c>
      <c r="D8" s="7" t="inlineStr">
        <is>
          <t>前年度の延べ利用者数 ÷ 開所日数（小数第2位以下を切り上げ）。新規6か月未満は定員×0.9</t>
        </is>
      </c>
    </row>
    <row r="9" ht="30" customHeight="1">
      <c r="B9" s="3" t="inlineStr">
        <is>
          <t>常勤の週の所定時間</t>
        </is>
      </c>
      <c r="C9" s="6" t="n">
        <v>40</v>
      </c>
      <c r="D9" s="7" t="inlineStr">
        <is>
          <t>就業規則の時間。32時間を下回る場合は32時間が基本</t>
        </is>
      </c>
    </row>
    <row r="10" ht="30" customHeight="1">
      <c r="B10" s="3" t="inlineStr">
        <is>
          <t>サービス管理責任者の人数</t>
        </is>
      </c>
      <c r="C10" s="6" t="n">
        <v>1</v>
      </c>
      <c r="D10" s="7" t="inlineStr">
        <is>
          <t>サビ管としての時間は下の表に入れない</t>
        </is>
      </c>
    </row>
    <row r="12" ht="30" customHeight="1">
      <c r="B12" s="8" t="inlineStr">
        <is>
          <t>2. 直接支援の職員（B型：職業指導員・生活支援員／生活介護：生活支援員・看護職員・理学療法士等）</t>
        </is>
      </c>
    </row>
    <row r="13" ht="30" customHeight="1">
      <c r="B13" s="9" t="inlineStr">
        <is>
          <t>氏名（任意）</t>
        </is>
      </c>
      <c r="C13" s="9" t="inlineStr">
        <is>
          <t>働き方</t>
        </is>
      </c>
      <c r="D13" s="9" t="inlineStr">
        <is>
          <t>週の勤務時間</t>
        </is>
      </c>
      <c r="E13" s="9" t="inlineStr">
        <is>
          <t>常勤換算に使う時間</t>
        </is>
      </c>
      <c r="F13" s="9" t="inlineStr">
        <is>
          <t>メモ</t>
        </is>
      </c>
    </row>
    <row r="14">
      <c r="B14" s="10" t="inlineStr">
        <is>
          <t>職員A（架空）</t>
        </is>
      </c>
      <c r="C14" s="6" t="inlineStr">
        <is>
          <t>常勤</t>
        </is>
      </c>
      <c r="D14" s="6" t="n">
        <v>40</v>
      </c>
      <c r="E14" s="11">
        <f>IF(AND(C14="非常勤",ISNUMBER(D14)),MIN(D14,$C$9),"")</f>
        <v/>
      </c>
      <c r="F14" s="10" t="inlineStr"/>
    </row>
    <row r="15">
      <c r="B15" s="10" t="inlineStr">
        <is>
          <t>職員B（架空）</t>
        </is>
      </c>
      <c r="C15" s="6" t="inlineStr">
        <is>
          <t>常勤</t>
        </is>
      </c>
      <c r="D15" s="6" t="n">
        <v>40</v>
      </c>
      <c r="E15" s="11">
        <f>IF(AND(C15="非常勤",ISNUMBER(D15)),MIN(D15,$C$9),"")</f>
        <v/>
      </c>
      <c r="F15" s="10" t="inlineStr"/>
    </row>
    <row r="16">
      <c r="B16" s="10" t="inlineStr">
        <is>
          <t>職員C（架空）</t>
        </is>
      </c>
      <c r="C16" s="6" t="inlineStr">
        <is>
          <t>非常勤</t>
        </is>
      </c>
      <c r="D16" s="6" t="n">
        <v>20</v>
      </c>
      <c r="E16" s="11">
        <f>IF(AND(C16="非常勤",ISNUMBER(D16)),MIN(D16,$C$9),"")</f>
        <v/>
      </c>
      <c r="F16" s="10" t="inlineStr"/>
    </row>
    <row r="17">
      <c r="B17" s="10" t="inlineStr"/>
      <c r="C17" s="6" t="inlineStr"/>
      <c r="D17" s="6" t="n"/>
      <c r="E17" s="11">
        <f>IF(AND(C17="非常勤",ISNUMBER(D17)),MIN(D17,$C$9),"")</f>
        <v/>
      </c>
      <c r="F17" s="10" t="inlineStr"/>
    </row>
    <row r="18">
      <c r="B18" s="10" t="inlineStr"/>
      <c r="C18" s="6" t="inlineStr"/>
      <c r="D18" s="6" t="n"/>
      <c r="E18" s="11">
        <f>IF(AND(C18="非常勤",ISNUMBER(D18)),MIN(D18,$C$9),"")</f>
        <v/>
      </c>
      <c r="F18" s="10" t="inlineStr"/>
    </row>
    <row r="19">
      <c r="B19" s="10" t="inlineStr"/>
      <c r="C19" s="6" t="inlineStr"/>
      <c r="D19" s="6" t="n"/>
      <c r="E19" s="11">
        <f>IF(AND(C19="非常勤",ISNUMBER(D19)),MIN(D19,$C$9),"")</f>
        <v/>
      </c>
      <c r="F19" s="10" t="inlineStr"/>
    </row>
    <row r="20">
      <c r="B20" s="10" t="inlineStr"/>
      <c r="C20" s="6" t="inlineStr"/>
      <c r="D20" s="6" t="n"/>
      <c r="E20" s="11">
        <f>IF(AND(C20="非常勤",ISNUMBER(D20)),MIN(D20,$C$9),"")</f>
        <v/>
      </c>
      <c r="F20" s="10" t="inlineStr"/>
    </row>
    <row r="21">
      <c r="B21" s="10" t="inlineStr"/>
      <c r="C21" s="6" t="inlineStr"/>
      <c r="D21" s="6" t="n"/>
      <c r="E21" s="11">
        <f>IF(AND(C21="非常勤",ISNUMBER(D21)),MIN(D21,$C$9),"")</f>
        <v/>
      </c>
      <c r="F21" s="10" t="inlineStr"/>
    </row>
    <row r="22">
      <c r="B22" s="10" t="inlineStr"/>
      <c r="C22" s="6" t="inlineStr"/>
      <c r="D22" s="6" t="n"/>
      <c r="E22" s="11">
        <f>IF(AND(C22="非常勤",ISNUMBER(D22)),MIN(D22,$C$9),"")</f>
        <v/>
      </c>
      <c r="F22" s="10" t="inlineStr"/>
    </row>
    <row r="23">
      <c r="B23" s="10" t="inlineStr"/>
      <c r="C23" s="6" t="inlineStr"/>
      <c r="D23" s="6" t="n"/>
      <c r="E23" s="11">
        <f>IF(AND(C23="非常勤",ISNUMBER(D23)),MIN(D23,$C$9),"")</f>
        <v/>
      </c>
      <c r="F23" s="10" t="inlineStr"/>
    </row>
    <row r="24">
      <c r="B24" s="10" t="inlineStr"/>
      <c r="C24" s="6" t="inlineStr"/>
      <c r="D24" s="6" t="n"/>
      <c r="E24" s="11">
        <f>IF(AND(C24="非常勤",ISNUMBER(D24)),MIN(D24,$C$9),"")</f>
        <v/>
      </c>
      <c r="F24" s="10" t="inlineStr"/>
    </row>
    <row r="25">
      <c r="B25" s="10" t="inlineStr"/>
      <c r="C25" s="6" t="inlineStr"/>
      <c r="D25" s="6" t="n"/>
      <c r="E25" s="11">
        <f>IF(AND(C25="非常勤",ISNUMBER(D25)),MIN(D25,$C$9),"")</f>
        <v/>
      </c>
      <c r="F25" s="10" t="inlineStr"/>
    </row>
    <row r="26">
      <c r="B26" s="10" t="inlineStr"/>
      <c r="C26" s="6" t="inlineStr"/>
      <c r="D26" s="6" t="n"/>
      <c r="E26" s="11">
        <f>IF(AND(C26="非常勤",ISNUMBER(D26)),MIN(D26,$C$9),"")</f>
        <v/>
      </c>
      <c r="F26" s="10" t="inlineStr"/>
    </row>
    <row r="27">
      <c r="B27" s="10" t="inlineStr"/>
      <c r="C27" s="6" t="inlineStr"/>
      <c r="D27" s="6" t="n"/>
      <c r="E27" s="11">
        <f>IF(AND(C27="非常勤",ISNUMBER(D27)),MIN(D27,$C$9),"")</f>
        <v/>
      </c>
      <c r="F27" s="10" t="inlineStr"/>
    </row>
    <row r="28">
      <c r="B28" s="10" t="inlineStr"/>
      <c r="C28" s="6" t="inlineStr"/>
      <c r="D28" s="6" t="n"/>
      <c r="E28" s="11">
        <f>IF(AND(C28="非常勤",ISNUMBER(D28)),MIN(D28,$C$9),"")</f>
        <v/>
      </c>
      <c r="F28" s="10" t="inlineStr"/>
    </row>
    <row r="29">
      <c r="B29" s="10" t="inlineStr"/>
      <c r="C29" s="6" t="inlineStr"/>
      <c r="D29" s="6" t="n"/>
      <c r="E29" s="11">
        <f>IF(AND(C29="非常勤",ISNUMBER(D29)),MIN(D29,$C$9),"")</f>
        <v/>
      </c>
      <c r="F29" s="10" t="inlineStr"/>
    </row>
    <row r="30">
      <c r="B30" s="10" t="inlineStr"/>
      <c r="C30" s="6" t="inlineStr"/>
      <c r="D30" s="6" t="n"/>
      <c r="E30" s="11">
        <f>IF(AND(C30="非常勤",ISNUMBER(D30)),MIN(D30,$C$9),"")</f>
        <v/>
      </c>
      <c r="F30" s="10" t="inlineStr"/>
    </row>
    <row r="31">
      <c r="B31" s="10" t="inlineStr"/>
      <c r="C31" s="6" t="inlineStr"/>
      <c r="D31" s="6" t="n"/>
      <c r="E31" s="11">
        <f>IF(AND(C31="非常勤",ISNUMBER(D31)),MIN(D31,$C$9),"")</f>
        <v/>
      </c>
      <c r="F31" s="10" t="inlineStr"/>
    </row>
    <row r="32">
      <c r="B32" s="10" t="inlineStr"/>
      <c r="C32" s="6" t="inlineStr"/>
      <c r="D32" s="6" t="n"/>
      <c r="E32" s="11">
        <f>IF(AND(C32="非常勤",ISNUMBER(D32)),MIN(D32,$C$9),"")</f>
        <v/>
      </c>
      <c r="F32" s="10" t="inlineStr"/>
    </row>
    <row r="33">
      <c r="B33" s="10" t="inlineStr"/>
      <c r="C33" s="6" t="inlineStr"/>
      <c r="D33" s="6" t="n"/>
      <c r="E33" s="11">
        <f>IF(AND(C33="非常勤",ISNUMBER(D33)),MIN(D33,$C$9),"")</f>
        <v/>
      </c>
      <c r="F33" s="10" t="inlineStr"/>
    </row>
    <row r="35">
      <c r="B35" s="5" t="inlineStr">
        <is>
          <t>3. 計算結果</t>
        </is>
      </c>
    </row>
    <row r="36" ht="30" customHeight="1">
      <c r="B36" s="3" t="inlineStr">
        <is>
          <t>必要な常勤換算（切り上げ前）</t>
        </is>
      </c>
      <c r="C36" s="12">
        <f>IF(AND(ISNUMBER(C8),ISNUMBER(C7),C7&gt;0),C8/C7,"")</f>
        <v/>
      </c>
      <c r="D36" s="7" t="inlineStr">
        <is>
          <t>平均利用者数 ÷ 配置比率</t>
        </is>
      </c>
    </row>
    <row r="37" ht="30" customHeight="1">
      <c r="B37" s="3" t="inlineStr">
        <is>
          <t>必要な常勤換算</t>
        </is>
      </c>
      <c r="C37" s="13">
        <f>IF(C36="","",ROUNDUP(C36,1))</f>
        <v/>
      </c>
      <c r="D37" s="7" t="inlineStr">
        <is>
          <t>常勤換算は切り捨てで数えるため、小数第1位に切り上げた値が必要</t>
        </is>
      </c>
    </row>
    <row r="38" ht="30" customHeight="1">
      <c r="B38" s="3" t="inlineStr">
        <is>
          <t>常勤の人数</t>
        </is>
      </c>
      <c r="C38" s="14">
        <f>COUNTIF(C14:C33,"常勤")</f>
        <v/>
      </c>
      <c r="D38" s="7" t="inlineStr">
        <is>
          <t>常勤の人は1人1.0</t>
        </is>
      </c>
    </row>
    <row r="39" ht="30" customHeight="1">
      <c r="B39" s="3" t="inlineStr">
        <is>
          <t>非常勤の常勤換算</t>
        </is>
      </c>
      <c r="C39" s="13">
        <f>IF(AND(ISNUMBER(C9),C9&gt;0),ROUNDDOWN(SUM(E14:E33)/C9,1),"")</f>
        <v/>
      </c>
      <c r="D39" s="7" t="inlineStr">
        <is>
          <t>非常勤の時間の合計 ÷ 所定時間（小数第2位以下を切り捨て）</t>
        </is>
      </c>
    </row>
    <row r="40" ht="30" customHeight="1">
      <c r="B40" s="3" t="inlineStr">
        <is>
          <t>今の常勤換算</t>
        </is>
      </c>
      <c r="C40" s="13">
        <f>IF(C39="","",C38+C39)</f>
        <v/>
      </c>
    </row>
    <row r="41" ht="30" customHeight="1">
      <c r="B41" s="3" t="inlineStr">
        <is>
          <t>不足する常勤換算</t>
        </is>
      </c>
      <c r="C41" s="13">
        <f>IF(OR(C37="",C40=""),"",MAX(0,ROUND(C37-C40,1)))</f>
        <v/>
      </c>
      <c r="D41" s="7" t="inlineStr">
        <is>
          <t>0 なら満たしています</t>
        </is>
      </c>
    </row>
    <row r="42" ht="30" customHeight="1">
      <c r="B42" s="3" t="inlineStr">
        <is>
          <t>不足を埋める週の時間</t>
        </is>
      </c>
      <c r="C42" s="13">
        <f>IF(C41="","",IF(C41=0,0,ROUNDUP(MAX(0,(C37-C38)*C9-SUM(E14:E33)),1)))</f>
        <v/>
      </c>
      <c r="D42" s="7" t="inlineStr">
        <is>
          <t>非常勤の勤務をあと何時間増やすと届くか</t>
        </is>
      </c>
    </row>
    <row r="43" ht="30" customHeight="1">
      <c r="B43" s="3" t="inlineStr">
        <is>
          <t>人員の基準で必要な常勤換算</t>
        </is>
      </c>
      <c r="C43" s="13">
        <f>IF(C36="","",IF(C6="就労継続支援B型",ROUNDUP(C8/10,1),C37))</f>
        <v/>
      </c>
      <c r="D43" s="7" t="inlineStr">
        <is>
          <t>B型の基準は10対1（6対1・7.5対1は報酬の算定区分）。生活介護は上と同じ</t>
        </is>
      </c>
    </row>
    <row r="44" ht="30" customHeight="1">
      <c r="B44" s="3" t="inlineStr">
        <is>
          <t>不足の大きさ</t>
        </is>
      </c>
      <c r="C44" s="15">
        <f>IF(C41="","",IF(C41=0,"満たしている",IF(C40&gt;=C43,"届出の区分に不足（基準は満たす）",IF((C8/IF(C6="就労継続支援B型",10,C7)-C40)/(C8/IF(C6="就労継続支援B型",10,C7))&gt;0.1,"1割を超える","1割以内"))))</f>
        <v/>
      </c>
      <c r="D44" s="7" t="inlineStr">
        <is>
          <t>基準に対して1割を超える：翌月から減算／1割以内：翌月末までに解消すれば減算なし。区分に不足のみ：区分の見直し（いずれも指定権者に確認）</t>
        </is>
      </c>
    </row>
    <row r="45" ht="30" customHeight="1">
      <c r="B45" s="3" t="inlineStr">
        <is>
          <t>サビ管の必要数</t>
        </is>
      </c>
      <c r="C45" s="14">
        <f>IF(ISNUMBER(C8),IF(C8&lt;=60,1,1+ROUNDUP((C8-60)/40,0)),"")</f>
        <v/>
      </c>
      <c r="D45" s="7" t="inlineStr">
        <is>
          <t>60人以下1人、以降40人またはその端数ごとに1人（うち1人以上は常勤）</t>
        </is>
      </c>
    </row>
    <row r="46" ht="30" customHeight="1">
      <c r="B46" s="3" t="inlineStr">
        <is>
          <t>サビ管の不足</t>
        </is>
      </c>
      <c r="C46" s="15">
        <f>IF(OR(C45="",NOT(ISNUMBER(C10))),"",IF(C10&gt;=C45,"満たしている","不足"))</f>
        <v/>
      </c>
    </row>
    <row r="48">
      <c r="B48" s="16" t="inlineStr">
        <is>
          <t>ブラウザで計算するなら：https://welwork.enwave.jp/tools/jinin-haichi-check（登録不要・入力は送信されません）</t>
        </is>
      </c>
    </row>
  </sheetData>
  <mergeCells count="18">
    <mergeCell ref="D42:F42"/>
    <mergeCell ref="D38:F38"/>
    <mergeCell ref="B12:F12"/>
    <mergeCell ref="D39:F39"/>
    <mergeCell ref="B2:F2"/>
    <mergeCell ref="D37:F37"/>
    <mergeCell ref="D41:F41"/>
    <mergeCell ref="B48:F48"/>
    <mergeCell ref="B3:F3"/>
    <mergeCell ref="D36:F36"/>
    <mergeCell ref="D9:F9"/>
    <mergeCell ref="D44:F44"/>
    <mergeCell ref="D45:F45"/>
    <mergeCell ref="D7:F7"/>
    <mergeCell ref="D8:F8"/>
    <mergeCell ref="D6:F6"/>
    <mergeCell ref="D43:F43"/>
    <mergeCell ref="D10:F10"/>
  </mergeCells>
  <dataValidations count="3">
    <dataValidation sqref="C6" showDropDown="0" showInputMessage="0" showErrorMessage="0" allowBlank="1" type="list">
      <formula1>"就労継続支援B型,生活介護"</formula1>
    </dataValidation>
    <dataValidation sqref="C7" showDropDown="0" showInputMessage="0" showErrorMessage="1" allowBlank="1" error="6・7.5・10・5・3 のいずれかを選んでください" type="list">
      <formula1>"6,7.5,10,5,3"</formula1>
    </dataValidation>
    <dataValidation sqref="C14:C33" showDropDown="0" showInputMessage="0" showErrorMessage="0" allowBlank="1" type="list">
      <formula1>"常勤,非常勤"</formula1>
    </dataValidation>
  </dataValidations>
  <hyperlinks>
    <hyperlink xmlns:r="http://schemas.openxmlformats.org/officeDocument/2006/relationships" ref="B48" r:id="rId1"/>
  </hyperlinks>
  <pageMargins left="0.35" right="0.35" top="0.4" bottom="0.4" header="0.15" footer="0.15"/>
  <pageSetup orientation="portrait" paperSize="9" fitToHeight="1" fitToWidth="1"/>
  <headerFooter>
    <oddHeader/>
    <oddFooter>&amp;C&amp;9 WelWork / ENWAVE ・ 2026-09-26版（2）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2026-09-25T17:11:25Z</dcterms:created>
  <dcterms:modified xmlns:dcterms="http://purl.org/dc/terms/" xmlns:xsi="http://www.w3.org/2001/XMLSchema-instance" xsi:type="dcterms:W3CDTF">2026-09-25T17:11:25Z</dcterms:modified>
</cp:coreProperties>
</file>